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0416"/>
  </bookViews>
  <sheets>
    <sheet name="Изменение 2014-2017" sheetId="6" r:id="rId1"/>
  </sheets>
  <definedNames>
    <definedName name="_xlnm.Print_Area" localSheetId="0">'Изменение 2014-2017'!$A$1:$D$39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6"/>
  <c r="P13"/>
  <c r="R14"/>
  <c r="U12"/>
  <c r="P9"/>
  <c r="N22"/>
  <c r="E33"/>
  <c r="E34"/>
  <c r="E35"/>
  <c r="E36"/>
  <c r="E37"/>
  <c r="E38"/>
  <c r="E32"/>
  <c r="N17"/>
  <c r="E28"/>
  <c r="E29"/>
  <c r="E30"/>
  <c r="E31"/>
  <c r="E27"/>
  <c r="N12"/>
  <c r="N7"/>
  <c r="E17"/>
  <c r="E18"/>
  <c r="E19"/>
  <c r="E20"/>
  <c r="E21"/>
  <c r="E22"/>
  <c r="E23"/>
  <c r="E24"/>
  <c r="E25"/>
  <c r="E26"/>
  <c r="E16"/>
  <c r="E7"/>
  <c r="E8"/>
  <c r="E9"/>
  <c r="E10"/>
  <c r="E11"/>
  <c r="E12"/>
  <c r="E13"/>
  <c r="E14"/>
  <c r="E15"/>
  <c r="E6"/>
  <c r="P10"/>
  <c r="M26"/>
  <c r="M25"/>
  <c r="M23"/>
  <c r="M22"/>
  <c r="M21"/>
  <c r="M19"/>
  <c r="M18"/>
  <c r="M16"/>
  <c r="M14"/>
  <c r="M13"/>
  <c r="M12"/>
  <c r="M11"/>
  <c r="M8"/>
  <c r="M7"/>
  <c r="K26"/>
  <c r="K25"/>
  <c r="K23"/>
  <c r="K22"/>
  <c r="K21"/>
  <c r="K19"/>
  <c r="K18"/>
  <c r="K16"/>
  <c r="K8"/>
  <c r="K7"/>
  <c r="K11"/>
  <c r="K14"/>
  <c r="K13"/>
  <c r="K12"/>
</calcChain>
</file>

<file path=xl/sharedStrings.xml><?xml version="1.0" encoding="utf-8"?>
<sst xmlns="http://schemas.openxmlformats.org/spreadsheetml/2006/main" count="50" uniqueCount="46">
  <si>
    <t>Апанасенковский</t>
  </si>
  <si>
    <t>Арзгирский</t>
  </si>
  <si>
    <t>Левокумский</t>
  </si>
  <si>
    <t>Туркменский</t>
  </si>
  <si>
    <t>Александровский</t>
  </si>
  <si>
    <t xml:space="preserve">Буденновский </t>
  </si>
  <si>
    <t>Курский</t>
  </si>
  <si>
    <t>Новоселицкий</t>
  </si>
  <si>
    <t>Степновский</t>
  </si>
  <si>
    <t>Андроповский</t>
  </si>
  <si>
    <t>Грачевский</t>
  </si>
  <si>
    <t>Кочубеевский</t>
  </si>
  <si>
    <t>Красногвардейский</t>
  </si>
  <si>
    <t>Труновский</t>
  </si>
  <si>
    <t>Шпаковский</t>
  </si>
  <si>
    <t>Предгорный</t>
  </si>
  <si>
    <t>Численность населения на 1.01.2018</t>
  </si>
  <si>
    <t>Прибыло</t>
  </si>
  <si>
    <t>г. Ставрополь</t>
  </si>
  <si>
    <t>г. Ессентуки</t>
  </si>
  <si>
    <t>г. Железноводск</t>
  </si>
  <si>
    <t>г. Кисловодск</t>
  </si>
  <si>
    <t>г. Лермонтов</t>
  </si>
  <si>
    <t>г. Невинномысск</t>
  </si>
  <si>
    <t>г. Пятигорск</t>
  </si>
  <si>
    <t>Нефтекумский</t>
  </si>
  <si>
    <t>Благодарненский</t>
  </si>
  <si>
    <t>Ипатовский</t>
  </si>
  <si>
    <t xml:space="preserve">Петровский </t>
  </si>
  <si>
    <t>Советский</t>
  </si>
  <si>
    <t>Изобильненский</t>
  </si>
  <si>
    <t xml:space="preserve">Новоалександровский </t>
  </si>
  <si>
    <t>Георгиевский</t>
  </si>
  <si>
    <t>Минераловодский</t>
  </si>
  <si>
    <t>Кировский</t>
  </si>
  <si>
    <t>Группы по Y</t>
  </si>
  <si>
    <t>Группы по X</t>
  </si>
  <si>
    <t>Всего</t>
  </si>
  <si>
    <t>Количество</t>
  </si>
  <si>
    <t>Прибывшие</t>
  </si>
  <si>
    <t>ЧН всего</t>
  </si>
  <si>
    <t>Прибывшие (в среднем)</t>
  </si>
  <si>
    <t>ЧН               (в среднем)</t>
  </si>
  <si>
    <t>межгр</t>
  </si>
  <si>
    <t>внутриг</t>
  </si>
  <si>
    <t>дисп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</si>
</sst>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left" indent="6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left" indent="6"/>
    </xf>
    <xf numFmtId="3" fontId="2" fillId="2" borderId="8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 indent="6"/>
    </xf>
    <xf numFmtId="3" fontId="2" fillId="2" borderId="10" xfId="0" applyNumberFormat="1" applyFont="1" applyFill="1" applyBorder="1" applyAlignment="1">
      <alignment horizontal="center"/>
    </xf>
    <xf numFmtId="0" fontId="2" fillId="0" borderId="11" xfId="0" applyFont="1" applyBorder="1" applyAlignment="1">
      <alignment vertical="center" wrapText="1"/>
    </xf>
    <xf numFmtId="0" fontId="2" fillId="0" borderId="15" xfId="0" applyFont="1" applyBorder="1" applyAlignment="1">
      <alignment horizontal="left" indent="6"/>
    </xf>
    <xf numFmtId="3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/>
    <xf numFmtId="0" fontId="2" fillId="0" borderId="0" xfId="0" applyFont="1" applyBorder="1"/>
    <xf numFmtId="0" fontId="2" fillId="0" borderId="18" xfId="0" applyFont="1" applyBorder="1" applyAlignment="1">
      <alignment horizontal="left" indent="6"/>
    </xf>
    <xf numFmtId="3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16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2" fillId="0" borderId="21" xfId="0" applyNumberFormat="1" applyFont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indent="6"/>
    </xf>
    <xf numFmtId="3" fontId="2" fillId="0" borderId="12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4"/>
  <sheetViews>
    <sheetView tabSelected="1" topLeftCell="F1" zoomScaleNormal="100" workbookViewId="0">
      <selection activeCell="R11" sqref="R11"/>
    </sheetView>
  </sheetViews>
  <sheetFormatPr defaultColWidth="9.21875" defaultRowHeight="13.8"/>
  <cols>
    <col min="1" max="1" width="43.21875" style="1" customWidth="1"/>
    <col min="2" max="3" width="16.77734375" style="1" customWidth="1"/>
    <col min="4" max="4" width="14.77734375" style="25" customWidth="1"/>
    <col min="5" max="5" width="14.77734375" style="13" customWidth="1"/>
    <col min="6" max="6" width="9.21875" style="13"/>
    <col min="7" max="7" width="14.88671875" style="29" customWidth="1"/>
    <col min="8" max="8" width="13.88671875" style="29" customWidth="1"/>
    <col min="9" max="9" width="11" style="30" customWidth="1"/>
    <col min="10" max="10" width="11.5546875" style="30" customWidth="1"/>
    <col min="11" max="11" width="11.77734375" style="30" customWidth="1"/>
    <col min="12" max="12" width="10.5546875" style="30" customWidth="1"/>
    <col min="13" max="13" width="10.88671875" style="30" customWidth="1"/>
    <col min="14" max="14" width="20.21875" style="13" customWidth="1"/>
    <col min="15" max="15" width="9.21875" style="13"/>
    <col min="16" max="16" width="12.6640625" style="13" bestFit="1" customWidth="1"/>
    <col min="17" max="17" width="9.21875" style="13"/>
    <col min="18" max="18" width="14.33203125" style="13" bestFit="1" customWidth="1"/>
    <col min="19" max="27" width="9.21875" style="13"/>
    <col min="28" max="16384" width="9.21875" style="1"/>
  </cols>
  <sheetData>
    <row r="1" spans="1:27" ht="14.4" thickBot="1">
      <c r="B1" s="34"/>
      <c r="C1" s="34"/>
    </row>
    <row r="2" spans="1:27" ht="21.75" customHeight="1">
      <c r="A2" s="35"/>
      <c r="B2" s="39" t="s">
        <v>17</v>
      </c>
      <c r="C2" s="37" t="s">
        <v>16</v>
      </c>
      <c r="D2" s="32" t="s">
        <v>35</v>
      </c>
      <c r="M2" s="13">
        <v>83332</v>
      </c>
    </row>
    <row r="3" spans="1:27" ht="23.25" customHeight="1">
      <c r="A3" s="36"/>
      <c r="B3" s="40"/>
      <c r="C3" s="38"/>
      <c r="D3" s="32"/>
    </row>
    <row r="4" spans="1:27" ht="3" customHeight="1" thickBot="1">
      <c r="A4" s="36"/>
      <c r="B4" s="40"/>
      <c r="C4" s="38"/>
      <c r="D4" s="32"/>
    </row>
    <row r="5" spans="1:27" ht="33.6" hidden="1" customHeight="1">
      <c r="A5" s="36"/>
      <c r="B5" s="9"/>
      <c r="C5" s="38"/>
      <c r="D5" s="27"/>
    </row>
    <row r="6" spans="1:27" s="12" customFormat="1" ht="33" customHeight="1" thickTop="1" thickBot="1">
      <c r="A6" s="10" t="s">
        <v>8</v>
      </c>
      <c r="B6" s="17">
        <v>2459</v>
      </c>
      <c r="C6" s="19">
        <v>21337</v>
      </c>
      <c r="D6" s="28">
        <v>1</v>
      </c>
      <c r="E6" s="13">
        <f>(C6-31694)^2</f>
        <v>107267449</v>
      </c>
      <c r="F6" s="13"/>
      <c r="G6" s="41" t="s">
        <v>36</v>
      </c>
      <c r="H6" s="41" t="s">
        <v>35</v>
      </c>
      <c r="I6" s="41" t="s">
        <v>38</v>
      </c>
      <c r="J6" s="41" t="s">
        <v>39</v>
      </c>
      <c r="K6" s="42" t="s">
        <v>41</v>
      </c>
      <c r="L6" s="41" t="s">
        <v>40</v>
      </c>
      <c r="M6" s="42" t="s">
        <v>42</v>
      </c>
      <c r="N6" s="13" t="s">
        <v>45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3" customFormat="1">
      <c r="A7" s="2" t="s">
        <v>3</v>
      </c>
      <c r="B7" s="3">
        <v>1968</v>
      </c>
      <c r="C7" s="20">
        <v>23522</v>
      </c>
      <c r="D7" s="28">
        <v>1</v>
      </c>
      <c r="E7" s="13">
        <f t="shared" ref="E7:E15" si="0">(C7-31694)^2</f>
        <v>66781584</v>
      </c>
      <c r="G7" s="46">
        <v>1</v>
      </c>
      <c r="H7" s="47">
        <v>1</v>
      </c>
      <c r="I7" s="48">
        <v>9</v>
      </c>
      <c r="J7" s="51">
        <v>29614</v>
      </c>
      <c r="K7" s="51">
        <f t="shared" ref="K7:K8" si="1">J7/I7</f>
        <v>3290.4444444444443</v>
      </c>
      <c r="L7" s="51">
        <v>270355</v>
      </c>
      <c r="M7" s="51">
        <f>L7/I7</f>
        <v>30039.444444444445</v>
      </c>
      <c r="N7" s="64">
        <f>AVERAGE(E6:E15)</f>
        <v>37484764.899999999</v>
      </c>
    </row>
    <row r="8" spans="1:27" s="13" customFormat="1">
      <c r="A8" s="5" t="s">
        <v>22</v>
      </c>
      <c r="B8" s="6">
        <v>2774</v>
      </c>
      <c r="C8" s="22">
        <v>24655</v>
      </c>
      <c r="D8" s="28">
        <v>1</v>
      </c>
      <c r="E8" s="13">
        <f t="shared" si="0"/>
        <v>49547521</v>
      </c>
      <c r="G8" s="33"/>
      <c r="H8" s="24">
        <v>2</v>
      </c>
      <c r="I8" s="31">
        <v>1</v>
      </c>
      <c r="J8" s="52">
        <v>3710</v>
      </c>
      <c r="K8" s="52">
        <f t="shared" si="1"/>
        <v>3710</v>
      </c>
      <c r="L8" s="52">
        <v>46589</v>
      </c>
      <c r="M8" s="52">
        <f>L8/I8</f>
        <v>46589</v>
      </c>
      <c r="N8" s="64"/>
    </row>
    <row r="9" spans="1:27" s="13" customFormat="1">
      <c r="A9" s="2" t="s">
        <v>1</v>
      </c>
      <c r="B9" s="3">
        <v>2659</v>
      </c>
      <c r="C9" s="20">
        <v>24892</v>
      </c>
      <c r="D9" s="28">
        <v>1</v>
      </c>
      <c r="E9" s="13">
        <f t="shared" si="0"/>
        <v>46267204</v>
      </c>
      <c r="G9" s="33"/>
      <c r="H9" s="24">
        <v>3</v>
      </c>
      <c r="I9" s="31"/>
      <c r="J9" s="52"/>
      <c r="K9" s="52"/>
      <c r="L9" s="52"/>
      <c r="M9" s="52"/>
      <c r="N9" s="64"/>
      <c r="P9" s="13">
        <f>(83332-31694)^2*10+(83332-74142)^2*11+(83332-105992)^2*5+(83332-155354)^2*7</f>
        <v>66471404928</v>
      </c>
    </row>
    <row r="10" spans="1:27" s="13" customFormat="1">
      <c r="A10" s="2" t="s">
        <v>7</v>
      </c>
      <c r="B10" s="4">
        <v>3693</v>
      </c>
      <c r="C10" s="20">
        <v>26643</v>
      </c>
      <c r="D10" s="28">
        <v>1</v>
      </c>
      <c r="E10" s="13">
        <f t="shared" si="0"/>
        <v>25512601</v>
      </c>
      <c r="G10" s="33"/>
      <c r="H10" s="24">
        <v>4</v>
      </c>
      <c r="I10" s="31"/>
      <c r="J10" s="52"/>
      <c r="K10" s="52"/>
      <c r="L10" s="52"/>
      <c r="M10" s="52"/>
      <c r="N10" s="64"/>
      <c r="O10" s="13" t="s">
        <v>43</v>
      </c>
      <c r="P10" s="13">
        <f>10+11+5+7</f>
        <v>33</v>
      </c>
      <c r="R10" s="18">
        <f>P9/P10</f>
        <v>2014284997.8181818</v>
      </c>
    </row>
    <row r="11" spans="1:27" s="13" customFormat="1" ht="14.4" thickBot="1">
      <c r="A11" s="2" t="s">
        <v>0</v>
      </c>
      <c r="B11" s="3">
        <v>4458</v>
      </c>
      <c r="C11" s="20">
        <v>30758</v>
      </c>
      <c r="D11" s="28">
        <v>1</v>
      </c>
      <c r="E11" s="13">
        <f t="shared" si="0"/>
        <v>876096</v>
      </c>
      <c r="G11" s="49"/>
      <c r="H11" s="54" t="s">
        <v>37</v>
      </c>
      <c r="I11" s="55">
        <v>10</v>
      </c>
      <c r="J11" s="56">
        <v>33324</v>
      </c>
      <c r="K11" s="56">
        <f>J11/I11</f>
        <v>3332.4</v>
      </c>
      <c r="L11" s="56">
        <v>316944</v>
      </c>
      <c r="M11" s="56">
        <f>L11/I11</f>
        <v>31694.400000000001</v>
      </c>
      <c r="N11" s="64"/>
    </row>
    <row r="12" spans="1:27" s="13" customFormat="1">
      <c r="A12" s="2" t="s">
        <v>13</v>
      </c>
      <c r="B12" s="4">
        <v>2323</v>
      </c>
      <c r="C12" s="20">
        <v>31818</v>
      </c>
      <c r="D12" s="28">
        <v>2</v>
      </c>
      <c r="E12" s="13">
        <f t="shared" si="0"/>
        <v>15376</v>
      </c>
      <c r="G12" s="43">
        <v>2</v>
      </c>
      <c r="H12" s="44">
        <v>1</v>
      </c>
      <c r="I12" s="45">
        <v>1</v>
      </c>
      <c r="J12" s="53">
        <v>5337</v>
      </c>
      <c r="K12" s="53">
        <f t="shared" ref="K12:K14" si="2">J12/I12</f>
        <v>5337</v>
      </c>
      <c r="L12" s="53">
        <v>37797</v>
      </c>
      <c r="M12" s="53">
        <f>L12/I12</f>
        <v>37797</v>
      </c>
      <c r="N12" s="64">
        <f>AVERAGE(E16:E26)</f>
        <v>299273338</v>
      </c>
      <c r="O12" s="13" t="s">
        <v>44</v>
      </c>
      <c r="U12" s="13">
        <f>R10/(R10+R14)</f>
        <v>0.42601132551233195</v>
      </c>
    </row>
    <row r="13" spans="1:27" s="13" customFormat="1">
      <c r="A13" s="2" t="s">
        <v>9</v>
      </c>
      <c r="B13" s="4">
        <v>4749</v>
      </c>
      <c r="C13" s="20">
        <v>34354</v>
      </c>
      <c r="D13" s="28">
        <v>1</v>
      </c>
      <c r="E13" s="13">
        <f t="shared" si="0"/>
        <v>7075600</v>
      </c>
      <c r="G13" s="33"/>
      <c r="H13" s="24">
        <v>2</v>
      </c>
      <c r="I13" s="26">
        <v>8</v>
      </c>
      <c r="J13" s="52">
        <v>61393</v>
      </c>
      <c r="K13" s="52">
        <f t="shared" si="2"/>
        <v>7674.125</v>
      </c>
      <c r="L13" s="52">
        <v>523197</v>
      </c>
      <c r="M13" s="52">
        <f>L13/I13</f>
        <v>65399.625</v>
      </c>
      <c r="N13" s="64"/>
      <c r="P13" s="13">
        <f>N7*10+N12*11+N17*5+N22*7</f>
        <v>89560608653</v>
      </c>
    </row>
    <row r="14" spans="1:27" s="13" customFormat="1">
      <c r="A14" s="2" t="s">
        <v>12</v>
      </c>
      <c r="B14" s="4">
        <v>3512</v>
      </c>
      <c r="C14" s="20">
        <v>37547</v>
      </c>
      <c r="D14" s="28">
        <v>1</v>
      </c>
      <c r="E14" s="13">
        <f t="shared" si="0"/>
        <v>34257609</v>
      </c>
      <c r="G14" s="33"/>
      <c r="H14" s="24">
        <v>3</v>
      </c>
      <c r="I14" s="26">
        <v>2</v>
      </c>
      <c r="J14" s="52">
        <v>18777</v>
      </c>
      <c r="K14" s="52">
        <f t="shared" si="2"/>
        <v>9388.5</v>
      </c>
      <c r="L14" s="52">
        <v>254572</v>
      </c>
      <c r="M14" s="52">
        <f>L14/I14</f>
        <v>127286</v>
      </c>
      <c r="N14" s="64"/>
      <c r="P14" s="13">
        <v>33</v>
      </c>
      <c r="R14" s="18">
        <f>P13/P14</f>
        <v>2713957837.969697</v>
      </c>
    </row>
    <row r="15" spans="1:27" s="16" customFormat="1" ht="14.4" thickBot="1">
      <c r="A15" s="14" t="s">
        <v>10</v>
      </c>
      <c r="B15" s="15">
        <v>5337</v>
      </c>
      <c r="C15" s="21">
        <v>37797</v>
      </c>
      <c r="D15" s="28">
        <v>1</v>
      </c>
      <c r="E15" s="13">
        <f t="shared" si="0"/>
        <v>37246609</v>
      </c>
      <c r="F15" s="13"/>
      <c r="G15" s="33"/>
      <c r="H15" s="24">
        <v>4</v>
      </c>
      <c r="I15" s="26"/>
      <c r="J15" s="52"/>
      <c r="K15" s="52"/>
      <c r="L15" s="52"/>
      <c r="M15" s="52"/>
      <c r="N15" s="6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15" thickTop="1" thickBot="1">
      <c r="A16" s="10" t="s">
        <v>2</v>
      </c>
      <c r="B16" s="11">
        <v>3793</v>
      </c>
      <c r="C16" s="19">
        <v>39484</v>
      </c>
      <c r="D16" s="28">
        <v>1</v>
      </c>
      <c r="E16" s="13">
        <f>(C16-74142)^2</f>
        <v>1201176964</v>
      </c>
      <c r="F16" s="13"/>
      <c r="G16" s="50"/>
      <c r="H16" s="57" t="s">
        <v>37</v>
      </c>
      <c r="I16" s="58">
        <v>11</v>
      </c>
      <c r="J16" s="59">
        <v>85507</v>
      </c>
      <c r="K16" s="59">
        <f>J16/I16</f>
        <v>7773.363636363636</v>
      </c>
      <c r="L16" s="59">
        <v>815566</v>
      </c>
      <c r="M16" s="59">
        <f>L16/I16</f>
        <v>74142.363636363632</v>
      </c>
      <c r="N16" s="6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3" customFormat="1">
      <c r="A17" s="2" t="s">
        <v>4</v>
      </c>
      <c r="B17" s="4">
        <v>3710</v>
      </c>
      <c r="C17" s="20">
        <v>46589</v>
      </c>
      <c r="D17" s="28">
        <v>2</v>
      </c>
      <c r="E17" s="13">
        <f t="shared" ref="E17:E26" si="3">(C17-74142)^2</f>
        <v>759167809</v>
      </c>
      <c r="G17" s="46">
        <v>3</v>
      </c>
      <c r="H17" s="47">
        <v>1</v>
      </c>
      <c r="I17" s="48"/>
      <c r="J17" s="51"/>
      <c r="K17" s="51"/>
      <c r="L17" s="51"/>
      <c r="M17" s="51"/>
      <c r="N17" s="63">
        <f>AVERAGE(E27:E31)</f>
        <v>198574910.59999999</v>
      </c>
    </row>
    <row r="18" spans="1:27" s="13" customFormat="1">
      <c r="A18" s="5" t="s">
        <v>20</v>
      </c>
      <c r="B18" s="6">
        <v>5852</v>
      </c>
      <c r="C18" s="22">
        <v>52414</v>
      </c>
      <c r="D18" s="28">
        <v>2</v>
      </c>
      <c r="E18" s="13">
        <f t="shared" si="3"/>
        <v>472105984</v>
      </c>
      <c r="G18" s="33"/>
      <c r="H18" s="24">
        <v>2</v>
      </c>
      <c r="I18" s="31">
        <v>1</v>
      </c>
      <c r="J18" s="52">
        <v>11517</v>
      </c>
      <c r="K18" s="52">
        <f t="shared" ref="K18:K19" si="4">J18/I18</f>
        <v>11517</v>
      </c>
      <c r="L18" s="52">
        <v>76362</v>
      </c>
      <c r="M18" s="52">
        <f>L18/I18</f>
        <v>76362</v>
      </c>
      <c r="N18" s="63"/>
    </row>
    <row r="19" spans="1:27" s="13" customFormat="1">
      <c r="A19" s="2" t="s">
        <v>27</v>
      </c>
      <c r="B19" s="4">
        <v>6583</v>
      </c>
      <c r="C19" s="20">
        <v>57856</v>
      </c>
      <c r="D19" s="28">
        <v>2</v>
      </c>
      <c r="E19" s="13">
        <f t="shared" si="3"/>
        <v>265233796</v>
      </c>
      <c r="G19" s="33"/>
      <c r="H19" s="24">
        <v>3</v>
      </c>
      <c r="I19" s="31">
        <v>4</v>
      </c>
      <c r="J19" s="52">
        <v>62379</v>
      </c>
      <c r="K19" s="52">
        <f t="shared" si="4"/>
        <v>15594.75</v>
      </c>
      <c r="L19" s="52">
        <v>453596</v>
      </c>
      <c r="M19" s="52">
        <f>L19/I19</f>
        <v>113399</v>
      </c>
      <c r="N19" s="63"/>
    </row>
    <row r="20" spans="1:27" s="13" customFormat="1">
      <c r="A20" s="2" t="s">
        <v>26</v>
      </c>
      <c r="B20" s="4">
        <v>5430</v>
      </c>
      <c r="C20" s="20">
        <v>58623</v>
      </c>
      <c r="D20" s="28">
        <v>2</v>
      </c>
      <c r="E20" s="13">
        <f t="shared" si="3"/>
        <v>240839361</v>
      </c>
      <c r="G20" s="33"/>
      <c r="H20" s="24">
        <v>4</v>
      </c>
      <c r="I20" s="31"/>
      <c r="J20" s="52"/>
      <c r="K20" s="52"/>
      <c r="L20" s="52"/>
      <c r="M20" s="52"/>
      <c r="N20" s="63"/>
    </row>
    <row r="21" spans="1:27" s="13" customFormat="1" ht="14.4" thickBot="1">
      <c r="A21" s="2" t="s">
        <v>29</v>
      </c>
      <c r="B21" s="4">
        <v>7647</v>
      </c>
      <c r="C21" s="20">
        <v>61183</v>
      </c>
      <c r="D21" s="28">
        <v>2</v>
      </c>
      <c r="E21" s="13">
        <f t="shared" si="3"/>
        <v>167935681</v>
      </c>
      <c r="G21" s="49"/>
      <c r="H21" s="54" t="s">
        <v>37</v>
      </c>
      <c r="I21" s="55">
        <v>5</v>
      </c>
      <c r="J21" s="56">
        <v>73896</v>
      </c>
      <c r="K21" s="56">
        <f>J21/I21</f>
        <v>14779.2</v>
      </c>
      <c r="L21" s="56">
        <v>529958</v>
      </c>
      <c r="M21" s="56">
        <f>L21/I21</f>
        <v>105991.6</v>
      </c>
      <c r="N21" s="63"/>
    </row>
    <row r="22" spans="1:27" s="13" customFormat="1">
      <c r="A22" s="2" t="s">
        <v>25</v>
      </c>
      <c r="B22" s="3">
        <v>6336</v>
      </c>
      <c r="C22" s="20">
        <v>64589</v>
      </c>
      <c r="D22" s="28">
        <v>2</v>
      </c>
      <c r="E22" s="13">
        <f t="shared" si="3"/>
        <v>91259809</v>
      </c>
      <c r="G22" s="46">
        <v>4</v>
      </c>
      <c r="H22" s="47">
        <v>1</v>
      </c>
      <c r="I22" s="48">
        <v>1</v>
      </c>
      <c r="J22" s="51">
        <v>2774</v>
      </c>
      <c r="K22" s="51">
        <f t="shared" ref="K22:K23" si="5">J22/I22</f>
        <v>2774</v>
      </c>
      <c r="L22" s="51">
        <v>24655</v>
      </c>
      <c r="M22" s="51">
        <f>L22/I22</f>
        <v>24655</v>
      </c>
      <c r="N22" s="63">
        <f>AVERAGE(E32:E38)</f>
        <v>12128697104.714285</v>
      </c>
    </row>
    <row r="23" spans="1:27" s="13" customFormat="1">
      <c r="A23" s="2" t="s">
        <v>31</v>
      </c>
      <c r="B23" s="4">
        <v>9002</v>
      </c>
      <c r="C23" s="20">
        <v>65407</v>
      </c>
      <c r="D23" s="28">
        <v>2</v>
      </c>
      <c r="E23" s="13">
        <f t="shared" si="3"/>
        <v>76300225</v>
      </c>
      <c r="G23" s="33"/>
      <c r="H23" s="24">
        <v>2</v>
      </c>
      <c r="I23" s="31">
        <v>1</v>
      </c>
      <c r="J23" s="52">
        <v>5852</v>
      </c>
      <c r="K23" s="52">
        <f t="shared" si="5"/>
        <v>5852</v>
      </c>
      <c r="L23" s="52">
        <v>52414</v>
      </c>
      <c r="M23" s="52">
        <f>L23/I23</f>
        <v>52414</v>
      </c>
      <c r="N23" s="63"/>
    </row>
    <row r="24" spans="1:27" s="13" customFormat="1">
      <c r="A24" s="2" t="s">
        <v>34</v>
      </c>
      <c r="B24" s="4">
        <v>9302</v>
      </c>
      <c r="C24" s="20">
        <v>71244</v>
      </c>
      <c r="D24" s="28">
        <v>2</v>
      </c>
      <c r="E24" s="13">
        <f t="shared" si="3"/>
        <v>8398404</v>
      </c>
      <c r="G24" s="33"/>
      <c r="H24" s="24">
        <v>3</v>
      </c>
      <c r="I24" s="31"/>
      <c r="J24" s="52"/>
      <c r="K24" s="52"/>
      <c r="L24" s="52"/>
      <c r="M24" s="52"/>
      <c r="N24" s="63"/>
    </row>
    <row r="25" spans="1:27" s="13" customFormat="1">
      <c r="A25" s="2" t="s">
        <v>6</v>
      </c>
      <c r="B25" s="4">
        <v>9302</v>
      </c>
      <c r="C25" s="20">
        <v>71244</v>
      </c>
      <c r="D25" s="28">
        <v>3</v>
      </c>
      <c r="E25" s="13">
        <f t="shared" si="3"/>
        <v>8398404</v>
      </c>
      <c r="G25" s="33"/>
      <c r="H25" s="24">
        <v>4</v>
      </c>
      <c r="I25" s="31">
        <v>5</v>
      </c>
      <c r="J25" s="52">
        <v>121295</v>
      </c>
      <c r="K25" s="52">
        <f t="shared" ref="K25:K26" si="6">J25/I25</f>
        <v>24259</v>
      </c>
      <c r="L25" s="52">
        <v>1010406</v>
      </c>
      <c r="M25" s="52">
        <f>L25/I25</f>
        <v>202081.2</v>
      </c>
      <c r="N25" s="63"/>
    </row>
    <row r="26" spans="1:27" s="16" customFormat="1" ht="14.4" thickBot="1">
      <c r="A26" s="14" t="s">
        <v>28</v>
      </c>
      <c r="B26" s="15">
        <v>7791</v>
      </c>
      <c r="C26" s="21">
        <v>73051</v>
      </c>
      <c r="D26" s="28">
        <v>3</v>
      </c>
      <c r="E26" s="13">
        <f t="shared" si="3"/>
        <v>1190281</v>
      </c>
      <c r="F26" s="13"/>
      <c r="G26" s="49"/>
      <c r="H26" s="54" t="s">
        <v>37</v>
      </c>
      <c r="I26" s="55">
        <v>7</v>
      </c>
      <c r="J26" s="56">
        <v>129921</v>
      </c>
      <c r="K26" s="56">
        <f t="shared" si="6"/>
        <v>18560.142857142859</v>
      </c>
      <c r="L26" s="56">
        <v>1087475</v>
      </c>
      <c r="M26" s="56">
        <f>L26/I26</f>
        <v>155353.57142857142</v>
      </c>
      <c r="N26" s="6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12" customFormat="1" ht="14.4" thickTop="1">
      <c r="A27" s="10" t="s">
        <v>11</v>
      </c>
      <c r="B27" s="17">
        <v>11517</v>
      </c>
      <c r="C27" s="19">
        <v>76362</v>
      </c>
      <c r="D27" s="28">
        <v>2</v>
      </c>
      <c r="E27" s="13">
        <f>(C27-105992)^2</f>
        <v>877936900</v>
      </c>
      <c r="F27" s="13"/>
      <c r="G27" s="29"/>
      <c r="H27" s="29"/>
      <c r="I27" s="30"/>
      <c r="J27" s="30"/>
      <c r="K27" s="30"/>
      <c r="L27" s="30"/>
      <c r="M27" s="30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s="13" customFormat="1">
      <c r="A28" s="2" t="s">
        <v>30</v>
      </c>
      <c r="B28" s="4">
        <v>11908</v>
      </c>
      <c r="C28" s="20">
        <v>99280</v>
      </c>
      <c r="D28" s="28">
        <v>3</v>
      </c>
      <c r="E28" s="13">
        <f t="shared" ref="E28:E31" si="7">(C28-105992)^2</f>
        <v>45050944</v>
      </c>
      <c r="F28" s="18"/>
      <c r="G28" s="29"/>
      <c r="H28" s="29"/>
      <c r="I28" s="30"/>
      <c r="J28" s="30"/>
      <c r="K28" s="30"/>
      <c r="L28" s="30"/>
      <c r="M28" s="30"/>
    </row>
    <row r="29" spans="1:27" s="13" customFormat="1">
      <c r="A29" s="2" t="s">
        <v>32</v>
      </c>
      <c r="B29" s="4">
        <v>10586</v>
      </c>
      <c r="C29" s="20">
        <v>99548</v>
      </c>
      <c r="D29" s="28">
        <v>3</v>
      </c>
      <c r="E29" s="13">
        <f t="shared" si="7"/>
        <v>41525136</v>
      </c>
      <c r="F29" s="18"/>
      <c r="G29" s="29"/>
      <c r="H29" s="29"/>
      <c r="I29" s="30"/>
      <c r="J29" s="30"/>
      <c r="K29" s="30"/>
      <c r="L29" s="30"/>
      <c r="M29" s="30"/>
    </row>
    <row r="30" spans="1:27" s="13" customFormat="1">
      <c r="A30" s="5" t="s">
        <v>19</v>
      </c>
      <c r="B30" s="6">
        <v>15157</v>
      </c>
      <c r="C30" s="22">
        <v>108679</v>
      </c>
      <c r="D30" s="28">
        <v>3</v>
      </c>
      <c r="E30" s="13">
        <f t="shared" si="7"/>
        <v>7219969</v>
      </c>
      <c r="F30" s="18"/>
      <c r="G30" s="29"/>
      <c r="H30" s="29"/>
      <c r="I30" s="30"/>
      <c r="J30" s="30"/>
      <c r="K30" s="30"/>
      <c r="L30" s="30"/>
      <c r="M30" s="30"/>
    </row>
    <row r="31" spans="1:27" s="16" customFormat="1" ht="14.4" thickBot="1">
      <c r="A31" s="14" t="s">
        <v>15</v>
      </c>
      <c r="B31" s="15">
        <v>15476</v>
      </c>
      <c r="C31" s="21">
        <v>110590</v>
      </c>
      <c r="D31" s="28">
        <v>3</v>
      </c>
      <c r="E31" s="13">
        <f t="shared" si="7"/>
        <v>21141604</v>
      </c>
      <c r="F31" s="18"/>
      <c r="G31" s="29"/>
      <c r="H31" s="29"/>
      <c r="I31" s="30"/>
      <c r="J31" s="30"/>
      <c r="K31" s="30"/>
      <c r="L31" s="30"/>
      <c r="M31" s="30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4.4" thickTop="1">
      <c r="A32" s="60" t="s">
        <v>5</v>
      </c>
      <c r="B32" s="61">
        <v>8782</v>
      </c>
      <c r="C32" s="62">
        <v>115490</v>
      </c>
      <c r="D32" s="28">
        <v>1</v>
      </c>
      <c r="E32" s="13">
        <f>(C32-155354)^2</f>
        <v>1589138496</v>
      </c>
      <c r="F32" s="18"/>
    </row>
    <row r="33" spans="1:12">
      <c r="A33" s="5" t="s">
        <v>23</v>
      </c>
      <c r="B33" s="6">
        <v>13977</v>
      </c>
      <c r="C33" s="22">
        <v>117446</v>
      </c>
      <c r="D33" s="28">
        <v>2</v>
      </c>
      <c r="E33" s="13">
        <f t="shared" ref="E33:E38" si="8">(C33-155354)^2</f>
        <v>1437016464</v>
      </c>
      <c r="F33" s="18"/>
    </row>
    <row r="34" spans="1:12">
      <c r="A34" s="5" t="s">
        <v>21</v>
      </c>
      <c r="B34" s="6">
        <v>14102</v>
      </c>
      <c r="C34" s="22">
        <v>136386</v>
      </c>
      <c r="D34" s="28">
        <v>4</v>
      </c>
      <c r="E34" s="13">
        <f t="shared" si="8"/>
        <v>359785024</v>
      </c>
      <c r="F34" s="18"/>
    </row>
    <row r="35" spans="1:12">
      <c r="A35" s="2" t="s">
        <v>33</v>
      </c>
      <c r="B35" s="4">
        <v>9995</v>
      </c>
      <c r="C35" s="20">
        <v>139082</v>
      </c>
      <c r="D35" s="28">
        <v>4</v>
      </c>
      <c r="E35" s="13">
        <f t="shared" si="8"/>
        <v>264777984</v>
      </c>
      <c r="F35" s="18"/>
    </row>
    <row r="36" spans="1:12" ht="14.4" thickBot="1">
      <c r="A36" s="2" t="s">
        <v>14</v>
      </c>
      <c r="B36" s="4">
        <v>24409</v>
      </c>
      <c r="C36" s="20">
        <v>144178</v>
      </c>
      <c r="D36" s="28">
        <v>4</v>
      </c>
      <c r="E36" s="13">
        <f t="shared" si="8"/>
        <v>124902976</v>
      </c>
      <c r="F36" s="18"/>
    </row>
    <row r="37" spans="1:12">
      <c r="A37" s="5" t="s">
        <v>24</v>
      </c>
      <c r="B37" s="6">
        <v>21742</v>
      </c>
      <c r="C37" s="22">
        <v>213771</v>
      </c>
      <c r="D37" s="28">
        <v>4</v>
      </c>
      <c r="E37" s="13">
        <f t="shared" si="8"/>
        <v>3412545889</v>
      </c>
      <c r="F37" s="18"/>
      <c r="H37" s="47"/>
      <c r="I37" s="48"/>
      <c r="J37" s="51"/>
      <c r="K37" s="51"/>
      <c r="L37" s="51"/>
    </row>
    <row r="38" spans="1:12" ht="14.4" thickBot="1">
      <c r="A38" s="7" t="s">
        <v>18</v>
      </c>
      <c r="B38" s="8">
        <v>56317</v>
      </c>
      <c r="C38" s="23">
        <v>434124</v>
      </c>
      <c r="D38" s="28">
        <v>4</v>
      </c>
      <c r="E38" s="13">
        <f t="shared" si="8"/>
        <v>77712712900</v>
      </c>
      <c r="F38" s="18"/>
      <c r="H38" s="24"/>
      <c r="I38" s="31"/>
      <c r="J38" s="52"/>
      <c r="K38" s="52"/>
      <c r="L38" s="52"/>
    </row>
    <row r="39" spans="1:12" ht="14.4" thickTop="1">
      <c r="H39" s="24"/>
      <c r="I39" s="31"/>
      <c r="J39" s="52"/>
      <c r="K39" s="52"/>
      <c r="L39" s="52"/>
    </row>
    <row r="40" spans="1:12">
      <c r="H40" s="24"/>
      <c r="I40" s="31"/>
      <c r="J40" s="52"/>
      <c r="K40" s="52"/>
      <c r="L40" s="52"/>
    </row>
    <row r="41" spans="1:12" ht="14.4" thickBot="1">
      <c r="H41" s="54"/>
      <c r="I41" s="55"/>
      <c r="J41" s="56"/>
      <c r="K41" s="56"/>
      <c r="L41" s="56"/>
    </row>
    <row r="42" spans="1:12">
      <c r="H42" s="57"/>
      <c r="I42" s="58"/>
      <c r="J42" s="59"/>
      <c r="K42" s="59"/>
      <c r="L42" s="59"/>
    </row>
    <row r="43" spans="1:12" ht="14.4" thickBot="1">
      <c r="H43" s="54"/>
      <c r="I43" s="55"/>
      <c r="J43" s="56"/>
      <c r="K43" s="59"/>
      <c r="L43" s="56"/>
    </row>
    <row r="44" spans="1:12" ht="14.4" thickBot="1">
      <c r="H44" s="54"/>
      <c r="I44" s="55"/>
      <c r="J44" s="56"/>
      <c r="K44" s="59"/>
      <c r="L44" s="56"/>
    </row>
  </sheetData>
  <sortState ref="A6:C38">
    <sortCondition ref="C6:C38"/>
  </sortState>
  <mergeCells count="13">
    <mergeCell ref="N17:N21"/>
    <mergeCell ref="N22:N26"/>
    <mergeCell ref="B1:C1"/>
    <mergeCell ref="A2:A5"/>
    <mergeCell ref="C2:C5"/>
    <mergeCell ref="B2:B4"/>
    <mergeCell ref="N7:N11"/>
    <mergeCell ref="N12:N16"/>
    <mergeCell ref="D2:D4"/>
    <mergeCell ref="G7:G11"/>
    <mergeCell ref="G12:G16"/>
    <mergeCell ref="G17:G21"/>
    <mergeCell ref="G22:G26"/>
  </mergeCells>
  <pageMargins left="0.7" right="0.7" top="0.75" bottom="0.75" header="0.3" footer="0.3"/>
  <pageSetup paperSize="9" scale="3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Изменение 2014-2017</vt:lpstr>
      <vt:lpstr>'Изменение 2014-2017'!Область_печати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2022-11-24T12:52:35Z</dcterms:modified>
</cp:coreProperties>
</file>